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Content\"/>
    </mc:Choice>
  </mc:AlternateContent>
  <xr:revisionPtr revIDLastSave="0" documentId="13_ncr:1_{503FF068-F342-4401-BA2F-92362E17CB4D}" xr6:coauthVersionLast="47" xr6:coauthVersionMax="47" xr10:uidLastSave="{00000000-0000-0000-0000-000000000000}"/>
  <bookViews>
    <workbookView xWindow="-120" yWindow="-120" windowWidth="51840" windowHeight="21240" xr2:uid="{E17DED64-8A4A-4EFE-8182-E68C24451CF6}"/>
  </bookViews>
  <sheets>
    <sheet name="Berekening OWE-rankingsbedrag" sheetId="2" r:id="rId1"/>
  </sheets>
  <definedNames>
    <definedName name="_Hlk112240522" localSheetId="0">'Berekening OWE-rankingsbedrag'!$B$29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2" l="1"/>
  <c r="C17" i="2"/>
  <c r="C19" i="2"/>
  <c r="C37" i="2"/>
  <c r="C35" i="2"/>
  <c r="D43" i="2" l="1"/>
  <c r="C11" i="2"/>
  <c r="C21" i="2" s="1"/>
  <c r="C23" i="2" l="1"/>
  <c r="C39" i="2" l="1"/>
  <c r="C29" i="2"/>
  <c r="D29" i="2" s="1"/>
  <c r="C45" i="2"/>
  <c r="C49" i="2" s="1"/>
  <c r="C47" i="2" l="1"/>
</calcChain>
</file>

<file path=xl/sharedStrings.xml><?xml version="1.0" encoding="utf-8"?>
<sst xmlns="http://schemas.openxmlformats.org/spreadsheetml/2006/main" count="51" uniqueCount="41">
  <si>
    <t>Investeringskosten voor de realisatie van de waterstofproductie-installatie door elektrolyse van water tot zuurstof en waterstof:</t>
  </si>
  <si>
    <t>MWe</t>
  </si>
  <si>
    <t>€</t>
  </si>
  <si>
    <t>vollasturen</t>
  </si>
  <si>
    <t>Middelgrote onderneming</t>
  </si>
  <si>
    <t>Kleine onderneming</t>
  </si>
  <si>
    <t>Nvt</t>
  </si>
  <si>
    <t>€/kg H2</t>
  </si>
  <si>
    <t>€/MWe</t>
  </si>
  <si>
    <t>MW_H2 (HHV)</t>
  </si>
  <si>
    <t>kg per jaar</t>
  </si>
  <si>
    <t>MWh H2</t>
  </si>
  <si>
    <t>Vermogen elektrolyser van productie waterstof (op basis van hoge verbrandingswaarde HHV)</t>
  </si>
  <si>
    <t>Disclaimer: aan deze tool kunnen geen rechten worden ontleend.</t>
  </si>
  <si>
    <t>Rekentool rangschikkingsbedrag OWE-tender 2023</t>
  </si>
  <si>
    <t xml:space="preserve">Toelichting </t>
  </si>
  <si>
    <t xml:space="preserve">kg </t>
  </si>
  <si>
    <t>Aantal jaren subsidie-exploitatieduur (min. 7 jaar en max. 15 jaar, opgave in alleen hele jaren)</t>
  </si>
  <si>
    <t>Deze tool geeft inzicht in het subsidiebedrag in euro per MW nominaal elektrisch inputvermogen van de elektrolyser.  
De aanvragen zullen voor de OWE worden gerangschikt op het aangevraagde subsidiebedrag per MWe inputvermogen van de elektrolyser.</t>
  </si>
  <si>
    <t xml:space="preserve"> </t>
  </si>
  <si>
    <t>Het energetisch omzettingsrendement van de elektrolyser (op basis van hoge verbrandingswaarde HHV)</t>
  </si>
  <si>
    <t xml:space="preserve">Gemiddelde productie volledig hernieuwbare waterstof per jaar in kg  </t>
  </si>
  <si>
    <t>Gemiddelde productie volledig hernieuwbare waterstof per jaar in MWh (1 kg Waterstof is 0,03932 MWh_HHV)</t>
  </si>
  <si>
    <t>Gemiddelde vollasturen volledig hernieuwbare waterstof per jaar</t>
  </si>
  <si>
    <t>MW_H2 (HHV) / MWe</t>
  </si>
  <si>
    <t>Het nominaal elektrisch inputvermogen van de elektrolyser (min. 0,5 MW en max. 50 MW) :</t>
  </si>
  <si>
    <t>Referentie-installatie ≥30 MW(€ 327.500 per MW x elektrisch inputvermogen x verwachte jaarlijkse vollasturen vd waterstofproductie-installatie gedeeld door 8.000)</t>
  </si>
  <si>
    <t>Versie juli 2023</t>
  </si>
  <si>
    <t>Aan te vragen productieprijs per kg volledig hernieuwbare waterstof:</t>
  </si>
  <si>
    <t>Ondergrens correctiebedrag</t>
  </si>
  <si>
    <t>Maximale exploitatiesubsidietarief (productieprijs minus ondergrens correctiebedrag; waarde dient hoger te zijn dan 0)</t>
  </si>
  <si>
    <r>
      <t xml:space="preserve">Maximale exploitatiesubsidiebedrag </t>
    </r>
    <r>
      <rPr>
        <i/>
        <sz val="11"/>
        <color theme="1"/>
        <rFont val="Calibri"/>
        <family val="2"/>
        <scheme val="minor"/>
      </rPr>
      <t xml:space="preserve">(max. exploitatiesubsidietarief x verwachte totale volledig hernieuwbare waterstof productie over subsidieperiode) </t>
    </r>
  </si>
  <si>
    <t>Het aan te vragen investeringssubsidiebedrag (max. 40% van de investeringskosten minus de kosten voor een referentie-investering, excl. toelage midden/klein bedrijf):</t>
  </si>
  <si>
    <t>Subsidie in Euro per MW nominaal elektrisch inputvermogen van de elektrolyser (rangschikkingsbedrag)</t>
  </si>
  <si>
    <r>
      <t xml:space="preserve">Bent u als aanvrager een middelgrote of kleine onderneming? </t>
    </r>
    <r>
      <rPr>
        <i/>
        <sz val="11"/>
        <color theme="1"/>
        <rFont val="Calibri"/>
        <family val="2"/>
        <scheme val="minor"/>
      </rPr>
      <t>(bij middelgrote onderneming wordt het investeringssubsidiebedrag verhoogd met 10% vd investeringskosten minus de kosten voor een referentie-investering, 
bij kleine ondertneming 20%). Dit heeft geen gevolgen voor het rangschikkingsbedrag</t>
    </r>
  </si>
  <si>
    <t>Extra investeringssubsidiebedrag bij middelgrote - of kleine onderneming</t>
  </si>
  <si>
    <r>
      <t xml:space="preserve">Aan te vragen subsidiebedrag in € per kg volledig hernieuwbare waterstof </t>
    </r>
    <r>
      <rPr>
        <i/>
        <sz val="11"/>
        <color theme="1"/>
        <rFont val="Calibri"/>
        <family val="2"/>
        <scheme val="minor"/>
      </rPr>
      <t xml:space="preserve">(mag niet hoger zijn dan 9 euro) </t>
    </r>
  </si>
  <si>
    <t>Totaal aan te vragen maximale subsidie (optelling investeringssubsidiebedrag en exploitatiesubsidiebedrag) voor de ranking</t>
  </si>
  <si>
    <t>Totaal aan te vragen maximale subsidie (optelling investeringssubsidiebedrag en exploitatiesubsidiebedrag incl. evt. extra  investeringssubsidiebedrag als middelgrote - of kleine onderneming))</t>
  </si>
  <si>
    <t>De totale hoeveelheid verwachte te produceren volledig hernieuwbare waterstof in kg in de subsidie-exploitatieperiode:</t>
  </si>
  <si>
    <t>Percentage investeringssubsidiebedrag (max. 40% vd investeringskosten minus de kosten voor een referentie-investering, excl. toelage midden/klein bedrijf):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</si>
</sst>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_ ;\-#,##0.00\ "/>
    <numFmt numFmtId="165" formatCode="#,##0_ ;\-#,##0\ "/>
    <numFmt numFmtId="166" formatCode="0_ ;\-0\ "/>
  </numFmts>
  <fonts count="2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theme="1"/>
      <name val="Verdana"/>
      <family val="2"/>
    </font>
    <font>
      <sz val="11"/>
      <color theme="1"/>
      <name val="Calibri"/>
      <family val="2"/>
    </font>
    <font>
      <b/>
      <sz val="11"/>
      <color rgb="FFFF0000"/>
      <name val="Calibri"/>
      <family val="2"/>
      <scheme val="minor"/>
    </font>
    <font>
      <sz val="11"/>
      <color rgb="FFFF0000"/>
      <name val="Calibri"/>
      <family val="2"/>
      <scheme val="minor"/>
    </font>
    <font>
      <sz val="11"/>
      <name val="Calibri"/>
      <family val="2"/>
    </font>
    <font>
      <sz val="11"/>
      <name val="Calibri"/>
      <family val="2"/>
      <scheme val="minor"/>
    </font>
    <font>
      <sz val="9"/>
      <name val="Verdana"/>
      <family val="2"/>
    </font>
    <font>
      <b/>
      <sz val="12"/>
      <name val="Sans"/>
    </font>
    <font>
      <b/>
      <sz val="20"/>
      <color theme="1"/>
      <name val="Verdana"/>
      <family val="2"/>
    </font>
    <font>
      <sz val="11"/>
      <color theme="1"/>
      <name val="Verdana"/>
      <family val="2"/>
    </font>
    <font>
      <sz val="17"/>
      <color theme="1"/>
      <name val="Verdana"/>
      <family val="2"/>
    </font>
    <font>
      <b/>
      <i/>
      <sz val="10"/>
      <color theme="1"/>
      <name val="Verdana"/>
      <family val="2"/>
    </font>
    <font>
      <b/>
      <sz val="9"/>
      <color theme="1"/>
      <name val="Verdana"/>
      <family val="2"/>
    </font>
    <font>
      <i/>
      <sz val="9"/>
      <color theme="1"/>
      <name val="Verdana"/>
      <family val="2"/>
    </font>
    <font>
      <b/>
      <sz val="28"/>
      <color rgb="FF007BC7"/>
      <name val="RijksoverheidSansHeadingTT"/>
      <family val="2"/>
    </font>
    <font>
      <sz val="10"/>
      <color theme="1"/>
      <name val="Verdana"/>
      <family val="2"/>
    </font>
    <font>
      <b/>
      <sz val="10"/>
      <color theme="1"/>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F9E11E"/>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4">
    <xf numFmtId="0" fontId="0" fillId="0" borderId="0" xfId="0"/>
    <xf numFmtId="0" fontId="0" fillId="2" borderId="0" xfId="0" applyFill="1" applyProtection="1"/>
    <xf numFmtId="0" fontId="13" fillId="2" borderId="0" xfId="0" applyFont="1" applyFill="1" applyProtection="1"/>
    <xf numFmtId="0" fontId="16" fillId="2" borderId="0" xfId="0" applyFont="1" applyFill="1" applyAlignment="1" applyProtection="1">
      <alignment vertical="center" wrapText="1"/>
    </xf>
    <xf numFmtId="0" fontId="14" fillId="2" borderId="0" xfId="0" applyFont="1" applyFill="1" applyAlignment="1">
      <alignment wrapText="1"/>
    </xf>
    <xf numFmtId="0" fontId="15" fillId="2" borderId="0" xfId="0" applyFont="1" applyFill="1" applyAlignment="1" applyProtection="1">
      <alignment vertical="center" wrapText="1"/>
    </xf>
    <xf numFmtId="0" fontId="17" fillId="2" borderId="0" xfId="0" applyFont="1" applyFill="1" applyAlignment="1" applyProtection="1">
      <alignment vertical="top" wrapText="1"/>
    </xf>
    <xf numFmtId="0" fontId="10" fillId="2" borderId="0" xfId="0" applyFont="1" applyFill="1" applyAlignment="1" applyProtection="1">
      <alignment wrapText="1"/>
    </xf>
    <xf numFmtId="0" fontId="0" fillId="2" borderId="0" xfId="0" applyFill="1" applyAlignment="1" applyProtection="1">
      <alignment horizontal="center"/>
    </xf>
    <xf numFmtId="0" fontId="9" fillId="2" borderId="0" xfId="0" applyFont="1" applyFill="1" applyProtection="1"/>
    <xf numFmtId="0" fontId="9" fillId="2" borderId="0" xfId="0" applyFont="1" applyFill="1" applyAlignment="1" applyProtection="1">
      <alignment wrapText="1"/>
    </xf>
    <xf numFmtId="0" fontId="4" fillId="2" borderId="0" xfId="0" applyFont="1" applyFill="1" applyAlignment="1" applyProtection="1">
      <alignment vertical="center" wrapText="1"/>
    </xf>
    <xf numFmtId="0" fontId="5" fillId="2" borderId="0" xfId="0" applyFont="1" applyFill="1" applyAlignment="1" applyProtection="1">
      <alignment vertical="center"/>
    </xf>
    <xf numFmtId="0" fontId="7" fillId="2" borderId="0" xfId="0" applyFont="1" applyFill="1" applyProtection="1"/>
    <xf numFmtId="0" fontId="4" fillId="2" borderId="0" xfId="0" applyFont="1" applyFill="1" applyAlignment="1" applyProtection="1">
      <alignment wrapText="1"/>
    </xf>
    <xf numFmtId="0" fontId="0" fillId="2" borderId="0" xfId="0" applyFill="1" applyAlignment="1" applyProtection="1">
      <alignment wrapText="1"/>
    </xf>
    <xf numFmtId="0" fontId="6" fillId="2" borderId="0" xfId="0" applyFont="1" applyFill="1" applyProtection="1"/>
    <xf numFmtId="0" fontId="8" fillId="2" borderId="0" xfId="0" applyFont="1" applyFill="1" applyAlignment="1" applyProtection="1">
      <alignment vertical="center"/>
    </xf>
    <xf numFmtId="9" fontId="0" fillId="2" borderId="0" xfId="2"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lignment vertical="center"/>
    </xf>
    <xf numFmtId="0" fontId="12" fillId="2" borderId="0" xfId="0" applyFont="1" applyFill="1" applyAlignment="1">
      <alignment vertical="center"/>
    </xf>
    <xf numFmtId="0" fontId="6" fillId="2" borderId="0" xfId="0" applyFont="1" applyFill="1" applyProtection="1">
      <protection hidden="1"/>
    </xf>
    <xf numFmtId="164" fontId="19" fillId="3" borderId="2" xfId="1" applyNumberFormat="1" applyFont="1" applyFill="1" applyBorder="1" applyAlignment="1" applyProtection="1">
      <alignment horizontal="center"/>
      <protection locked="0"/>
    </xf>
    <xf numFmtId="0" fontId="19" fillId="2" borderId="0" xfId="0" applyFont="1" applyFill="1" applyAlignment="1" applyProtection="1">
      <alignment horizontal="center"/>
    </xf>
    <xf numFmtId="10" fontId="19" fillId="3" borderId="2" xfId="1" applyNumberFormat="1" applyFont="1" applyFill="1" applyBorder="1" applyAlignment="1" applyProtection="1">
      <alignment horizontal="center"/>
      <protection locked="0"/>
    </xf>
    <xf numFmtId="166" fontId="19" fillId="3" borderId="2" xfId="1" applyNumberFormat="1" applyFont="1" applyFill="1" applyBorder="1" applyAlignment="1" applyProtection="1">
      <alignment horizontal="center"/>
      <protection locked="0"/>
    </xf>
    <xf numFmtId="165" fontId="19" fillId="3" borderId="2" xfId="1" applyNumberFormat="1" applyFont="1" applyFill="1" applyBorder="1" applyAlignment="1" applyProtection="1">
      <alignment horizontal="center" vertical="center"/>
      <protection locked="0"/>
    </xf>
    <xf numFmtId="2" fontId="19" fillId="3" borderId="2" xfId="0" applyNumberFormat="1" applyFont="1" applyFill="1" applyBorder="1" applyAlignment="1" applyProtection="1">
      <alignment horizontal="center"/>
      <protection locked="0"/>
    </xf>
    <xf numFmtId="164" fontId="4" fillId="2" borderId="0" xfId="1" applyNumberFormat="1" applyFont="1" applyFill="1" applyAlignment="1" applyProtection="1">
      <alignment horizontal="center"/>
    </xf>
    <xf numFmtId="0" fontId="4" fillId="2" borderId="0" xfId="0" applyFont="1" applyFill="1" applyProtection="1"/>
    <xf numFmtId="4" fontId="4" fillId="2" borderId="0" xfId="0" applyNumberFormat="1" applyFont="1" applyFill="1" applyAlignment="1" applyProtection="1">
      <alignment horizontal="center"/>
    </xf>
    <xf numFmtId="0" fontId="10" fillId="2" borderId="0" xfId="0" applyFont="1" applyFill="1" applyProtection="1"/>
    <xf numFmtId="164" fontId="4" fillId="2" borderId="0" xfId="1" applyNumberFormat="1" applyFont="1" applyFill="1" applyProtection="1"/>
    <xf numFmtId="164" fontId="4" fillId="2" borderId="0" xfId="1" applyNumberFormat="1" applyFont="1" applyFill="1" applyAlignment="1" applyProtection="1">
      <alignment horizontal="center" vertical="center"/>
    </xf>
    <xf numFmtId="0" fontId="4" fillId="2" borderId="0" xfId="0" applyFont="1" applyFill="1" applyAlignment="1" applyProtection="1">
      <alignment vertical="center"/>
    </xf>
    <xf numFmtId="0" fontId="4" fillId="3" borderId="2" xfId="0" applyFont="1" applyFill="1" applyBorder="1" applyAlignment="1" applyProtection="1">
      <alignment horizontal="center" vertical="center"/>
      <protection locked="0"/>
    </xf>
    <xf numFmtId="0" fontId="11" fillId="2" borderId="0" xfId="0" applyFont="1" applyFill="1" applyAlignment="1">
      <alignment vertical="center" wrapText="1"/>
    </xf>
    <xf numFmtId="0" fontId="2" fillId="2" borderId="0" xfId="0" applyFont="1" applyFill="1" applyAlignment="1">
      <alignment wrapText="1"/>
    </xf>
    <xf numFmtId="0" fontId="2" fillId="5" borderId="1" xfId="0" applyFont="1" applyFill="1" applyBorder="1" applyAlignment="1" applyProtection="1">
      <alignment wrapText="1"/>
    </xf>
    <xf numFmtId="164" fontId="20" fillId="5" borderId="1" xfId="1" applyNumberFormat="1" applyFont="1" applyFill="1" applyBorder="1" applyAlignment="1" applyProtection="1">
      <alignment horizontal="center" vertical="center"/>
    </xf>
    <xf numFmtId="10" fontId="4" fillId="2" borderId="0" xfId="2" applyNumberFormat="1" applyFont="1" applyFill="1" applyAlignment="1" applyProtection="1">
      <alignment horizontal="center"/>
    </xf>
    <xf numFmtId="0" fontId="0" fillId="4" borderId="0" xfId="0" applyFill="1" applyAlignment="1" applyProtection="1"/>
    <xf numFmtId="0" fontId="0" fillId="4" borderId="0" xfId="0" applyFill="1" applyAlignment="1"/>
  </cellXfs>
  <cellStyles count="3">
    <cellStyle name="Komma" xfId="1" builtinId="3"/>
    <cellStyle name="Procent" xfId="2" builtinId="5"/>
    <cellStyle name="Standaard" xfId="0" builtinId="0"/>
  </cellStyles>
  <dxfs count="0"/>
  <tableStyles count="0" defaultTableStyle="TableStyleMedium2" defaultPivotStyle="PivotStyleLight16"/>
  <colors>
    <mruColors>
      <color rgb="FFFDF6BC"/>
      <color rgb="FFF9E11E"/>
      <color rgb="FFFFC993"/>
      <color rgb="FFE17000"/>
      <color rgb="FFF2F2F2"/>
      <color rgb="FFE3F2F9"/>
      <color rgb="FFD3EAF5"/>
      <color rgb="FF007BC7"/>
      <color rgb="FF8FCAE7"/>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4800600</xdr:colOff>
      <xdr:row>0</xdr:row>
      <xdr:rowOff>0</xdr:rowOff>
    </xdr:from>
    <xdr:to>
      <xdr:col>1</xdr:col>
      <xdr:colOff>5267325</xdr:colOff>
      <xdr:row>0</xdr:row>
      <xdr:rowOff>1333500</xdr:rowOff>
    </xdr:to>
    <xdr:pic>
      <xdr:nvPicPr>
        <xdr:cNvPr id="4" name="Afbeelding 3">
          <a:extLst>
            <a:ext uri="{FF2B5EF4-FFF2-40B4-BE49-F238E27FC236}">
              <a16:creationId xmlns:a16="http://schemas.microsoft.com/office/drawing/2014/main" id="{A51EAF6C-4999-DE1A-1474-330B3AF48F2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81600" y="0"/>
          <a:ext cx="466725" cy="1333500"/>
        </a:xfrm>
        <a:prstGeom prst="rect">
          <a:avLst/>
        </a:prstGeom>
        <a:noFill/>
        <a:ln w="9525">
          <a:noFill/>
          <a:miter lim="800000"/>
          <a:headEnd/>
          <a:tailEnd/>
        </a:ln>
      </xdr:spPr>
    </xdr:pic>
    <xdr:clientData/>
  </xdr:twoCellAnchor>
  <xdr:twoCellAnchor editAs="oneCell">
    <xdr:from>
      <xdr:col>1</xdr:col>
      <xdr:colOff>5314950</xdr:colOff>
      <xdr:row>0</xdr:row>
      <xdr:rowOff>885827</xdr:rowOff>
    </xdr:from>
    <xdr:to>
      <xdr:col>1</xdr:col>
      <xdr:colOff>7096126</xdr:colOff>
      <xdr:row>0</xdr:row>
      <xdr:rowOff>1212570</xdr:rowOff>
    </xdr:to>
    <xdr:pic>
      <xdr:nvPicPr>
        <xdr:cNvPr id="6" name="Afbeelding 5" descr="Rijksdienst voor Ondernemend Nederland">
          <a:extLst>
            <a:ext uri="{FF2B5EF4-FFF2-40B4-BE49-F238E27FC236}">
              <a16:creationId xmlns:a16="http://schemas.microsoft.com/office/drawing/2014/main" id="{351364A9-842D-91C8-00AD-32F4021BFD9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95950" y="885827"/>
          <a:ext cx="1781176" cy="326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C8070-B656-40C8-A062-673F2880D90E}">
  <dimension ref="A1:E69"/>
  <sheetViews>
    <sheetView tabSelected="1" zoomScaleNormal="100" workbookViewId="0">
      <selection activeCell="C7" sqref="C7"/>
    </sheetView>
  </sheetViews>
  <sheetFormatPr defaultRowHeight="15"/>
  <cols>
    <col min="1" max="1" width="5.7109375" style="1" customWidth="1"/>
    <col min="2" max="2" width="112" style="15" customWidth="1"/>
    <col min="3" max="3" width="25.28515625" style="1" customWidth="1"/>
    <col min="4" max="4" width="11" style="1" bestFit="1" customWidth="1"/>
    <col min="5" max="16384" width="9.140625" style="1"/>
  </cols>
  <sheetData>
    <row r="1" spans="1:5" ht="137.25" customHeight="1">
      <c r="A1" s="42" t="s">
        <v>19</v>
      </c>
      <c r="B1" s="43"/>
      <c r="C1" s="43"/>
      <c r="D1" s="43"/>
      <c r="E1" s="43"/>
    </row>
    <row r="2" spans="1:5" ht="64.5" customHeight="1">
      <c r="A2" s="19"/>
      <c r="B2" s="20" t="s">
        <v>14</v>
      </c>
      <c r="C2" s="21"/>
      <c r="D2" s="21"/>
      <c r="E2" s="21"/>
    </row>
    <row r="3" spans="1:5" ht="36" customHeight="1">
      <c r="A3" s="2"/>
      <c r="B3" s="3" t="s">
        <v>27</v>
      </c>
      <c r="C3" s="4"/>
      <c r="D3" s="2"/>
      <c r="E3" s="2"/>
    </row>
    <row r="4" spans="1:5" ht="15" customHeight="1">
      <c r="A4" s="2"/>
      <c r="B4" s="5" t="s">
        <v>15</v>
      </c>
      <c r="C4" s="4"/>
      <c r="D4" s="2"/>
      <c r="E4" s="2"/>
    </row>
    <row r="5" spans="1:5" ht="36" customHeight="1">
      <c r="A5" s="2"/>
      <c r="B5" s="6" t="s">
        <v>18</v>
      </c>
      <c r="C5" s="4"/>
      <c r="D5" s="2"/>
      <c r="E5" s="2"/>
    </row>
    <row r="7" spans="1:5">
      <c r="B7" s="7" t="s">
        <v>25</v>
      </c>
      <c r="C7" s="23"/>
      <c r="D7" s="30" t="s">
        <v>1</v>
      </c>
    </row>
    <row r="8" spans="1:5">
      <c r="B8" s="7"/>
      <c r="C8" s="24"/>
      <c r="D8" s="30"/>
    </row>
    <row r="9" spans="1:5">
      <c r="B9" s="7" t="s">
        <v>20</v>
      </c>
      <c r="C9" s="25"/>
      <c r="D9" s="32" t="s">
        <v>24</v>
      </c>
    </row>
    <row r="10" spans="1:5">
      <c r="B10" s="7"/>
      <c r="C10" s="8"/>
      <c r="D10" s="32"/>
    </row>
    <row r="11" spans="1:5" ht="15" customHeight="1">
      <c r="B11" s="7" t="s">
        <v>12</v>
      </c>
      <c r="C11" s="8">
        <f>C7*C9</f>
        <v>0</v>
      </c>
      <c r="D11" s="32" t="s">
        <v>9</v>
      </c>
    </row>
    <row r="12" spans="1:5">
      <c r="B12" s="7"/>
      <c r="C12" s="8"/>
      <c r="D12" s="32"/>
    </row>
    <row r="13" spans="1:5" ht="24">
      <c r="B13" s="7" t="s">
        <v>39</v>
      </c>
      <c r="C13" s="23"/>
      <c r="D13" s="32" t="s">
        <v>16</v>
      </c>
    </row>
    <row r="14" spans="1:5">
      <c r="B14" s="7"/>
      <c r="C14" s="24"/>
      <c r="D14" s="9"/>
    </row>
    <row r="15" spans="1:5">
      <c r="B15" s="7" t="s">
        <v>17</v>
      </c>
      <c r="C15" s="26"/>
      <c r="D15" s="9"/>
    </row>
    <row r="16" spans="1:5">
      <c r="B16" s="7"/>
      <c r="C16" s="8"/>
      <c r="D16" s="9"/>
    </row>
    <row r="17" spans="2:5">
      <c r="B17" s="7" t="s">
        <v>21</v>
      </c>
      <c r="C17" s="29" t="str">
        <f>IF(ISERROR(C13/C15),"geen invoer",C13/C15)</f>
        <v>geen invoer</v>
      </c>
      <c r="D17" s="32" t="s">
        <v>10</v>
      </c>
    </row>
    <row r="18" spans="2:5">
      <c r="B18" s="7"/>
      <c r="C18" s="29"/>
      <c r="D18" s="32"/>
    </row>
    <row r="19" spans="2:5">
      <c r="B19" s="10" t="s">
        <v>22</v>
      </c>
      <c r="C19" s="29" t="str">
        <f>IF(ISERROR(C17*0.03932),"",C17*0.03932)</f>
        <v/>
      </c>
      <c r="D19" s="32" t="s">
        <v>11</v>
      </c>
    </row>
    <row r="20" spans="2:5">
      <c r="B20" s="10"/>
      <c r="C20" s="33"/>
      <c r="D20" s="30"/>
    </row>
    <row r="21" spans="2:5">
      <c r="B21" s="7" t="s">
        <v>23</v>
      </c>
      <c r="C21" s="29" t="str">
        <f>IF(C7&gt;0,(IF(ISERROR(C19/C11),"geen invoer",IF(C19/C11&lt;8766,C19/C11,"Te hoge vollasturen!!!"))),"Nog niet te berekenen")</f>
        <v>Nog niet te berekenen</v>
      </c>
      <c r="D21" s="30" t="s">
        <v>3</v>
      </c>
    </row>
    <row r="22" spans="2:5">
      <c r="B22" s="7"/>
      <c r="C22" s="33"/>
      <c r="D22" s="30"/>
    </row>
    <row r="23" spans="2:5" ht="22.5">
      <c r="B23" s="11" t="s">
        <v>26</v>
      </c>
      <c r="C23" s="34">
        <f>IF(C7&gt;=30,327500*$C7*$C21/8000,0)</f>
        <v>0</v>
      </c>
      <c r="D23" s="35" t="s">
        <v>2</v>
      </c>
      <c r="E23" s="13"/>
    </row>
    <row r="25" spans="2:5" ht="22.5">
      <c r="B25" s="11" t="s">
        <v>0</v>
      </c>
      <c r="C25" s="27"/>
      <c r="D25" s="12" t="s">
        <v>2</v>
      </c>
    </row>
    <row r="26" spans="2:5">
      <c r="B26" s="14"/>
      <c r="C26" s="24"/>
    </row>
    <row r="27" spans="2:5" ht="30">
      <c r="B27" s="15" t="s">
        <v>32</v>
      </c>
      <c r="C27" s="27"/>
      <c r="D27" s="12" t="s">
        <v>2</v>
      </c>
    </row>
    <row r="29" spans="2:5" ht="24">
      <c r="B29" s="14" t="s">
        <v>40</v>
      </c>
      <c r="C29" s="41" t="str">
        <f>IF(C25&gt;0,C27/(C25-C23),"")</f>
        <v/>
      </c>
      <c r="D29" s="22" t="str">
        <f>IF(C29="","",IF(C29&lt;0,"Percentage kan niet negatief!!!",(IF(C29&gt;40%,"Niet mogelijk, maximum 40%! Verlaag het investeringssubsidiedeel",""))))</f>
        <v/>
      </c>
    </row>
    <row r="31" spans="2:5">
      <c r="B31" s="14" t="s">
        <v>28</v>
      </c>
      <c r="C31" s="28"/>
      <c r="D31" s="32" t="s">
        <v>7</v>
      </c>
    </row>
    <row r="32" spans="2:5">
      <c r="C32" s="30"/>
      <c r="D32" s="32"/>
    </row>
    <row r="33" spans="2:4">
      <c r="B33" s="15" t="s">
        <v>29</v>
      </c>
      <c r="C33" s="29">
        <v>1.76</v>
      </c>
      <c r="D33" s="32" t="s">
        <v>7</v>
      </c>
    </row>
    <row r="34" spans="2:4">
      <c r="C34" s="29"/>
      <c r="D34" s="32"/>
    </row>
    <row r="35" spans="2:4">
      <c r="B35" s="15" t="s">
        <v>30</v>
      </c>
      <c r="C35" s="29" t="str">
        <f>IF(C31-C33&gt;0,C31-C33,"Juiste opgave ontbreekt")</f>
        <v>Juiste opgave ontbreekt</v>
      </c>
      <c r="D35" s="32" t="s">
        <v>7</v>
      </c>
    </row>
    <row r="36" spans="2:4">
      <c r="C36" s="29"/>
      <c r="D36" s="30"/>
    </row>
    <row r="37" spans="2:4" ht="30">
      <c r="B37" s="15" t="s">
        <v>31</v>
      </c>
      <c r="C37" s="29" t="str">
        <f>IF(C31-C33&gt;0,C13*C35,"Juiste opgave ontbreekt")</f>
        <v>Juiste opgave ontbreekt</v>
      </c>
      <c r="D37" s="30" t="s">
        <v>2</v>
      </c>
    </row>
    <row r="38" spans="2:4">
      <c r="C38" s="29"/>
      <c r="D38" s="30"/>
    </row>
    <row r="39" spans="2:4" ht="15" customHeight="1">
      <c r="B39" s="15" t="s">
        <v>37</v>
      </c>
      <c r="C39" s="29" t="str">
        <f>IF(C31-C33&gt;0,C27+C37,"Juiste opgave ontbreekt")</f>
        <v>Juiste opgave ontbreekt</v>
      </c>
      <c r="D39" s="30" t="s">
        <v>2</v>
      </c>
    </row>
    <row r="40" spans="2:4" ht="15.75" thickBot="1"/>
    <row r="41" spans="2:4" ht="15.75" thickBot="1">
      <c r="B41" s="39" t="s">
        <v>33</v>
      </c>
      <c r="C41" s="40" t="str">
        <f>IF(C31-C33&gt;0,IF(ISERROR(C39/C7),"geen invoer",C39/C7),"Juiste opgave ontbreekt")</f>
        <v>Juiste opgave ontbreekt</v>
      </c>
      <c r="D41" s="17" t="s">
        <v>8</v>
      </c>
    </row>
    <row r="43" spans="2:4" ht="45">
      <c r="B43" s="15" t="s">
        <v>34</v>
      </c>
      <c r="C43" s="36" t="s">
        <v>4</v>
      </c>
      <c r="D43" s="18">
        <f>IF(C43="Middelgrote onderneming",10%,IF(C43="Kleine onderneming",20%,IF(C43="Nvt","")))</f>
        <v>0.1</v>
      </c>
    </row>
    <row r="45" spans="2:4">
      <c r="B45" s="15" t="s">
        <v>35</v>
      </c>
      <c r="C45" s="29">
        <f>IF(D43="","-",D43*(C25-C23))</f>
        <v>0</v>
      </c>
      <c r="D45" s="30" t="s">
        <v>2</v>
      </c>
    </row>
    <row r="46" spans="2:4">
      <c r="C46" s="30"/>
      <c r="D46" s="30"/>
    </row>
    <row r="47" spans="2:4" ht="30">
      <c r="B47" s="15" t="s">
        <v>38</v>
      </c>
      <c r="C47" s="31" t="str">
        <f>IF(C31-C33&gt;0,C39+IF(C45="-",0,C45),"Juiste opgave ontbreekt")</f>
        <v>Juiste opgave ontbreekt</v>
      </c>
      <c r="D47" s="30" t="s">
        <v>2</v>
      </c>
    </row>
    <row r="48" spans="2:4">
      <c r="C48" s="31"/>
      <c r="D48" s="30"/>
    </row>
    <row r="49" spans="2:5">
      <c r="B49" s="15" t="s">
        <v>36</v>
      </c>
      <c r="C49" s="31" t="str">
        <f>IF(C13=0,"",IF(D43="",((C27)/C13+C35),(C27+C45)/C13+C35))</f>
        <v/>
      </c>
      <c r="D49" s="32" t="s">
        <v>7</v>
      </c>
      <c r="E49" s="16"/>
    </row>
    <row r="52" spans="2:5" ht="15.75">
      <c r="B52" s="37" t="s">
        <v>13</v>
      </c>
      <c r="C52" s="38"/>
    </row>
    <row r="66" spans="2:2" ht="12" customHeight="1"/>
    <row r="67" spans="2:2" hidden="1">
      <c r="B67" s="15" t="s">
        <v>4</v>
      </c>
    </row>
    <row r="68" spans="2:2" ht="0.75" customHeight="1">
      <c r="B68" s="15" t="s">
        <v>5</v>
      </c>
    </row>
    <row r="69" spans="2:2" hidden="1">
      <c r="B69" s="15" t="s">
        <v>6</v>
      </c>
    </row>
  </sheetData>
  <sheetProtection algorithmName="SHA-512" hashValue="JMgxxnxkuQQo3jj+Glwz5LUqNCUTo3NnbBthjNHm8YuebCeblU3JVM4eQIE7VHqwdo9WZHAMhLty1iHaZzTs8g==" saltValue="kZYps33iGw/rt3q7S+qfpg==" spinCount="100000" sheet="1" objects="1" scenarios="1"/>
  <mergeCells count="1">
    <mergeCell ref="A1:E1"/>
  </mergeCells>
  <dataValidations count="4">
    <dataValidation type="list" allowBlank="1" showInputMessage="1" showErrorMessage="1" sqref="C43" xr:uid="{B242DEFB-0C42-4CCA-8C66-739E14F62893}">
      <formula1>$B$67:$B$69</formula1>
    </dataValidation>
    <dataValidation type="whole" allowBlank="1" showInputMessage="1" showErrorMessage="1" error="Dient heel getal te zijn tussen 7 en 15." sqref="C15" xr:uid="{9A93E381-49D4-41F3-9AC0-73FF1DD94797}">
      <formula1>7</formula1>
      <formula2>15</formula2>
    </dataValidation>
    <dataValidation type="decimal" errorStyle="warning" allowBlank="1" showErrorMessage="1" error="Vermogen valt buiten toegestane bereik:_x000a_minimum 0,5 MW_x000a_maximum 50 MW" sqref="C7" xr:uid="{376955AB-8733-4F12-81BE-97F134561DD6}">
      <formula1>0.5</formula1>
      <formula2>50</formula2>
    </dataValidation>
    <dataValidation type="decimal" allowBlank="1" showInputMessage="1" showErrorMessage="1" sqref="C8" xr:uid="{22101CE4-EDBE-42E2-AC68-D8271B8E9FBB}">
      <formula1>0.5</formula1>
      <formula2>50</formula2>
    </dataValidation>
  </dataValidations>
  <pageMargins left="0.7" right="0.7" top="0.75" bottom="0.75" header="0.3" footer="0.3"/>
  <pageSetup paperSize="9" orientation="portrait" r:id="rId1"/>
  <drawing r:id="rId2"/>
</worksheet>
</file>

<file path=docMetadata/LabelInfo.xml><?xml version="1.0" encoding="utf-8"?>
<clbl:labelList xmlns:clbl="http://schemas.microsoft.com/office/2020/mipLabelMetadata">
  <clbl:label id="{acd88dc2-102c-473d-aa45-6161565a3617}" enabled="1" method="Privilege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Berekening OWE-rankingsbedrag</vt:lpstr>
      <vt:lpstr>'Berekening OWE-rankingsbedrag'!_Hlk112240522</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Rekentool rangschikkingsbedrag OWE subsidie 7 t/m 15 jaren</dc:title>
  <dc:creator>Rijksdienst voor Ondernemend Nederland</dc:creator>
  <cp:lastModifiedBy>Schalk, A.R. (Anne Ruth)</cp:lastModifiedBy>
  <dcterms:created xsi:type="dcterms:W3CDTF">2022-06-17T07:47:13Z</dcterms:created>
  <dcterms:modified xsi:type="dcterms:W3CDTF">2023-07-20T08:35:26Z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d88dc2-102c-473d-aa45-6161565a3617_Enabled">
    <vt:lpwstr>true</vt:lpwstr>
  </property>
  <property fmtid="{D5CDD505-2E9C-101B-9397-08002B2CF9AE}" pid="3" name="MSIP_Label_acd88dc2-102c-473d-aa45-6161565a3617_SetDate">
    <vt:lpwstr>2022-12-14T16:24:19Z</vt:lpwstr>
  </property>
  <property fmtid="{D5CDD505-2E9C-101B-9397-08002B2CF9AE}" pid="4" name="MSIP_Label_acd88dc2-102c-473d-aa45-6161565a3617_Method">
    <vt:lpwstr>Privileged</vt:lpwstr>
  </property>
  <property fmtid="{D5CDD505-2E9C-101B-9397-08002B2CF9AE}" pid="5" name="MSIP_Label_acd88dc2-102c-473d-aa45-6161565a3617_Name">
    <vt:lpwstr>Sublabel-Interngebruik-onversleuteld</vt:lpwstr>
  </property>
  <property fmtid="{D5CDD505-2E9C-101B-9397-08002B2CF9AE}" pid="6" name="MSIP_Label_acd88dc2-102c-473d-aa45-6161565a3617_SiteId">
    <vt:lpwstr>1321633e-f6b9-44e2-a44f-59b9d264ecb7</vt:lpwstr>
  </property>
  <property fmtid="{D5CDD505-2E9C-101B-9397-08002B2CF9AE}" pid="7" name="MSIP_Label_acd88dc2-102c-473d-aa45-6161565a3617_ActionId">
    <vt:lpwstr>95d65a6b-1e63-4e68-a40b-5d36d10ddef9</vt:lpwstr>
  </property>
  <property fmtid="{D5CDD505-2E9C-101B-9397-08002B2CF9AE}" pid="8" name="MSIP_Label_acd88dc2-102c-473d-aa45-6161565a3617_ContentBits">
    <vt:lpwstr>2</vt:lpwstr>
  </property>
</Properties>
</file>